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H:\Auditor\Property Taxes\Tax Books\2023 Tax Book\TNT Supplemental Spreadsheets\For Blain\"/>
    </mc:Choice>
  </mc:AlternateContent>
  <xr:revisionPtr revIDLastSave="0" documentId="8_{4D7D9D64-160C-4347-A456-A7DCC29D677A}" xr6:coauthVersionLast="36" xr6:coauthVersionMax="36" xr10:uidLastSave="{00000000-0000-0000-0000-000000000000}"/>
  <workbookProtection workbookAlgorithmName="SHA-512" workbookHashValue="ctOCPnMDYeIGxZktaTkGkS7vYl3Ezc2c7RxV6prVYflqKCl2i6DciD9Vw+AWntjY/AKeX7CykAS6yeSlQFQ85w==" workbookSaltValue="OmELlu24krIt1h/jC9jxMA==" workbookSpinCount="100000" lockStructure="1"/>
  <bookViews>
    <workbookView xWindow="0" yWindow="0" windowWidth="21570" windowHeight="6840" xr2:uid="{00000000-000D-0000-FFFF-FFFF00000000}"/>
  </bookViews>
  <sheets>
    <sheet name="CityTown" sheetId="6" r:id="rId1"/>
    <sheet name="Data" sheetId="7" r:id="rId2"/>
  </sheets>
  <definedNames>
    <definedName name="_xlnm.Print_Area" localSheetId="0">CityTown!$A$1:$D$25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 l="1"/>
  <c r="B25" i="6"/>
  <c r="C11" i="6"/>
  <c r="B11" i="6"/>
  <c r="E1" i="7" l="1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D25" i="6" l="1"/>
  <c r="D24" i="6"/>
  <c r="D23" i="6"/>
  <c r="D22" i="6"/>
  <c r="D21" i="6"/>
  <c r="D20" i="6"/>
  <c r="D19" i="6"/>
  <c r="D18" i="6"/>
  <c r="D17" i="6"/>
  <c r="D16" i="6"/>
  <c r="D7" i="6"/>
  <c r="D13" i="6"/>
  <c r="D12" i="6"/>
  <c r="D11" i="6"/>
  <c r="D10" i="6"/>
  <c r="D14" i="6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1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B3" i="7"/>
  <c r="A3" i="7"/>
  <c r="B2" i="7"/>
  <c r="A2" i="7"/>
  <c r="B1" i="7"/>
  <c r="A1" i="7"/>
  <c r="C5" i="6"/>
  <c r="A7" i="6"/>
  <c r="G1" i="7"/>
  <c r="F1" i="7"/>
  <c r="F2" i="7"/>
  <c r="G2" i="7"/>
  <c r="F3" i="7"/>
  <c r="G3" i="7"/>
  <c r="F4" i="7"/>
  <c r="G4" i="7"/>
  <c r="F5" i="7"/>
  <c r="G5" i="7"/>
  <c r="G6" i="7"/>
  <c r="F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G16" i="7"/>
  <c r="F16" i="7"/>
</calcChain>
</file>

<file path=xl/sharedStrings.xml><?xml version="1.0" encoding="utf-8"?>
<sst xmlns="http://schemas.openxmlformats.org/spreadsheetml/2006/main" count="28" uniqueCount="28">
  <si>
    <t>Revenues</t>
  </si>
  <si>
    <t>Property Taxes</t>
  </si>
  <si>
    <t>Special Assessments</t>
  </si>
  <si>
    <t>State General Purpose Aid</t>
  </si>
  <si>
    <t>Expenditures</t>
  </si>
  <si>
    <t>General Government</t>
  </si>
  <si>
    <t>Public Safety</t>
  </si>
  <si>
    <t>Streets and Highways</t>
  </si>
  <si>
    <t>Sanitation</t>
  </si>
  <si>
    <t>Human Services</t>
  </si>
  <si>
    <t>Health</t>
  </si>
  <si>
    <t>Culture and Recreation</t>
  </si>
  <si>
    <t>Economic Dev &amp; Housing</t>
  </si>
  <si>
    <t>Conservation of Nat'l Res</t>
  </si>
  <si>
    <t>All Other Current Exp</t>
  </si>
  <si>
    <t>Percent
Change</t>
  </si>
  <si>
    <t>Category</t>
  </si>
  <si>
    <t>State Categorical Aid</t>
  </si>
  <si>
    <t>All Other Revenues</t>
  </si>
  <si>
    <t xml:space="preserve">City/Township Summary  </t>
  </si>
  <si>
    <t xml:space="preserve">Budget Information </t>
  </si>
  <si>
    <t>Levy Information</t>
  </si>
  <si>
    <t>City/Township Number</t>
  </si>
  <si>
    <t>City/Township Name</t>
  </si>
  <si>
    <t>Current Yr</t>
  </si>
  <si>
    <t>Proposed Yr</t>
  </si>
  <si>
    <t>2022 Current</t>
  </si>
  <si>
    <t>City of Madison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</si>
</sst>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#000"/>
    <numFmt numFmtId="167" formatCode="#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2"/>
      <color theme="0"/>
      <name val="Courier New"/>
      <family val="3"/>
    </font>
    <font>
      <b/>
      <sz val="12"/>
      <color theme="1"/>
      <name val="Courier New"/>
      <family val="3"/>
    </font>
    <font>
      <sz val="12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4" fillId="4" borderId="6" xfId="0" applyFont="1" applyFill="1" applyBorder="1" applyAlignment="1" applyProtection="1">
      <alignment vertical="center"/>
    </xf>
    <xf numFmtId="165" fontId="6" fillId="2" borderId="6" xfId="1" applyNumberFormat="1" applyFont="1" applyFill="1" applyBorder="1" applyAlignment="1" applyProtection="1"/>
    <xf numFmtId="165" fontId="6" fillId="5" borderId="6" xfId="1" applyNumberFormat="1" applyFont="1" applyFill="1" applyBorder="1" applyAlignment="1" applyProtection="1"/>
    <xf numFmtId="165" fontId="6" fillId="0" borderId="6" xfId="1" applyNumberFormat="1" applyFont="1" applyBorder="1" applyAlignment="1" applyProtection="1"/>
    <xf numFmtId="165" fontId="6" fillId="0" borderId="6" xfId="1" applyNumberFormat="1" applyFont="1" applyFill="1" applyBorder="1" applyAlignment="1" applyProtection="1"/>
    <xf numFmtId="165" fontId="6" fillId="0" borderId="5" xfId="1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protection locked="0"/>
    </xf>
    <xf numFmtId="164" fontId="6" fillId="5" borderId="6" xfId="0" applyNumberFormat="1" applyFont="1" applyFill="1" applyBorder="1" applyAlignment="1" applyProtection="1">
      <protection locked="0"/>
    </xf>
    <xf numFmtId="164" fontId="6" fillId="0" borderId="6" xfId="0" applyNumberFormat="1" applyFont="1" applyFill="1" applyBorder="1" applyAlignment="1" applyProtection="1">
      <protection locked="0"/>
    </xf>
    <xf numFmtId="164" fontId="6" fillId="0" borderId="5" xfId="0" applyNumberFormat="1" applyFont="1" applyFill="1" applyBorder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/>
    <xf numFmtId="0" fontId="0" fillId="0" borderId="0" xfId="0" applyAlignment="1" applyProtection="1"/>
    <xf numFmtId="0" fontId="5" fillId="3" borderId="3" xfId="0" applyFont="1" applyFill="1" applyBorder="1" applyAlignment="1" applyProtection="1"/>
    <xf numFmtId="0" fontId="5" fillId="3" borderId="6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left" indent="1"/>
    </xf>
    <xf numFmtId="0" fontId="6" fillId="5" borderId="3" xfId="0" applyFont="1" applyFill="1" applyBorder="1" applyAlignment="1" applyProtection="1">
      <alignment horizontal="left" indent="1"/>
    </xf>
    <xf numFmtId="0" fontId="6" fillId="0" borderId="3" xfId="0" applyFont="1" applyBorder="1" applyAlignment="1" applyProtection="1">
      <alignment horizontal="left" indent="1"/>
    </xf>
    <xf numFmtId="0" fontId="6" fillId="0" borderId="3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</xf>
    <xf numFmtId="0" fontId="6" fillId="0" borderId="3" xfId="0" applyFont="1" applyFill="1" applyBorder="1" applyAlignment="1" applyProtection="1"/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 applyProtection="1">
      <alignment horizontal="left" vertical="center"/>
      <protection locked="0"/>
    </xf>
    <xf numFmtId="1" fontId="6" fillId="0" borderId="9" xfId="0" applyNumberFormat="1" applyFont="1" applyBorder="1" applyAlignment="1" applyProtection="1">
      <alignment horizontal="left" vertical="center"/>
      <protection locked="0"/>
    </xf>
    <xf numFmtId="167" fontId="0" fillId="0" borderId="0" xfId="0" applyNumberFormat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80FF"/>
      <color rgb="FFEEE6FF"/>
      <color rgb="FFCCCCFF"/>
      <color rgb="FF472F97"/>
      <color rgb="FFAA80FF"/>
      <color rgb="FF9966FF"/>
      <color rgb="FF6600CC"/>
      <color rgb="FFEBE6FA"/>
      <color rgb="FFE6E6F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5"/>
  <sheetViews>
    <sheetView showGridLines="0" tabSelected="1" zoomScaleNormal="100" workbookViewId="0">
      <selection activeCell="B2" sqref="B2:D2"/>
    </sheetView>
  </sheetViews>
  <sheetFormatPr defaultRowHeight="15" x14ac:dyDescent="0.25"/>
  <cols>
    <col min="1" max="1" width="52.5703125" customWidth="1"/>
    <col min="2" max="2" width="17.7109375" customWidth="1"/>
    <col min="3" max="3" width="17.28515625" customWidth="1"/>
    <col min="4" max="4" width="17.85546875" customWidth="1"/>
    <col min="5" max="5" width="4.5703125" style="17" customWidth="1"/>
    <col min="6" max="39" width="9.140625" customWidth="1"/>
    <col min="40" max="40" width="6.5703125" customWidth="1"/>
    <col min="41" max="41" width="9.5703125" customWidth="1"/>
  </cols>
  <sheetData>
    <row r="1" spans="1:45" ht="20.25" customHeight="1" x14ac:dyDescent="0.25">
      <c r="A1" s="26" t="s">
        <v>22</v>
      </c>
      <c r="B1" s="29">
        <v>999</v>
      </c>
      <c r="C1" s="28"/>
      <c r="D1" s="28"/>
      <c r="E1" s="13"/>
    </row>
    <row r="2" spans="1:45" ht="16.5" customHeight="1" x14ac:dyDescent="0.25">
      <c r="A2" s="26" t="s">
        <v>23</v>
      </c>
      <c r="B2" s="42" t="s">
        <v>27</v>
      </c>
      <c r="C2" s="42"/>
      <c r="D2" s="42"/>
      <c r="E2" s="13"/>
    </row>
    <row r="3" spans="1:45" ht="17.25" customHeight="1" x14ac:dyDescent="0.25">
      <c r="A3" s="26" t="s">
        <v>24</v>
      </c>
      <c r="B3" s="30">
        <v>2022</v>
      </c>
      <c r="C3" s="27" t="s">
        <v>25</v>
      </c>
      <c r="D3" s="30">
        <v>2023</v>
      </c>
      <c r="E3" s="13"/>
    </row>
    <row r="4" spans="1:45" s="1" customFormat="1" ht="24" customHeight="1" x14ac:dyDescent="0.25">
      <c r="A4" s="32" t="s">
        <v>19</v>
      </c>
      <c r="B4" s="33"/>
      <c r="C4" s="33"/>
      <c r="D4" s="33"/>
      <c r="E4" s="14"/>
      <c r="AR4"/>
      <c r="AS4"/>
    </row>
    <row r="5" spans="1:45" s="2" customFormat="1" ht="37.5" customHeight="1" x14ac:dyDescent="0.3">
      <c r="A5" s="18" t="s">
        <v>16</v>
      </c>
      <c r="B5" s="19" t="s">
        <v>26</v>
      </c>
      <c r="C5" s="19" t="str">
        <f>D3&amp;" Proposed"</f>
        <v>2023 Proposed</v>
      </c>
      <c r="D5" s="19" t="s">
        <v>15</v>
      </c>
      <c r="E5" s="15"/>
      <c r="AR5"/>
      <c r="AS5"/>
    </row>
    <row r="6" spans="1:45" s="2" customFormat="1" ht="18.75" customHeight="1" x14ac:dyDescent="0.3">
      <c r="A6" s="36" t="s">
        <v>21</v>
      </c>
      <c r="B6" s="37"/>
      <c r="C6" s="37"/>
      <c r="D6" s="38"/>
      <c r="E6" s="15"/>
      <c r="AR6"/>
      <c r="AS6"/>
    </row>
    <row r="7" spans="1:45" s="2" customFormat="1" ht="24" customHeight="1" thickBot="1" x14ac:dyDescent="0.3">
      <c r="A7" s="25" t="str">
        <f>B1&amp;"-"&amp;B2</f>
        <v>999-City of Madison</v>
      </c>
      <c r="B7" s="9">
        <v>624761</v>
      </c>
      <c r="C7" s="9">
        <v>722856</v>
      </c>
      <c r="D7" s="4">
        <f>IF(B7&gt;0,ROUND((C7-B7)/B7,4),IF(C7&gt;0,1,0))</f>
        <v>0.157</v>
      </c>
      <c r="E7" s="15"/>
      <c r="AR7"/>
      <c r="AS7"/>
    </row>
    <row r="8" spans="1:45" s="2" customFormat="1" ht="18.75" customHeight="1" x14ac:dyDescent="0.3">
      <c r="A8" s="34" t="s">
        <v>20</v>
      </c>
      <c r="B8" s="35"/>
      <c r="C8" s="35"/>
      <c r="D8" s="35"/>
      <c r="E8" s="15"/>
      <c r="AR8"/>
      <c r="AS8"/>
    </row>
    <row r="9" spans="1:45" ht="19.5" customHeight="1" x14ac:dyDescent="0.25">
      <c r="A9" s="3" t="s">
        <v>0</v>
      </c>
      <c r="B9" s="3"/>
      <c r="C9" s="3"/>
      <c r="D9" s="3"/>
      <c r="E9" s="13"/>
    </row>
    <row r="10" spans="1:45" ht="19.5" customHeight="1" x14ac:dyDescent="0.25">
      <c r="A10" s="20" t="s">
        <v>1</v>
      </c>
      <c r="B10" s="9">
        <v>624761</v>
      </c>
      <c r="C10" s="9">
        <v>722856</v>
      </c>
      <c r="D10" s="4">
        <f t="shared" ref="D10:D13" si="0">IF(B10&gt;0,ROUND((C10-B10)/B10,4),IF(C10&gt;0,1,0))</f>
        <v>0.157</v>
      </c>
      <c r="E10" s="16"/>
    </row>
    <row r="11" spans="1:45" ht="19.5" customHeight="1" x14ac:dyDescent="0.25">
      <c r="A11" s="21" t="s">
        <v>2</v>
      </c>
      <c r="B11" s="10">
        <f>145000+14500+11500</f>
        <v>171000</v>
      </c>
      <c r="C11" s="10">
        <f>145000+14500+11500</f>
        <v>171000</v>
      </c>
      <c r="D11" s="5">
        <f t="shared" si="0"/>
        <v>0</v>
      </c>
      <c r="E11" s="16"/>
    </row>
    <row r="12" spans="1:45" ht="19.5" customHeight="1" x14ac:dyDescent="0.25">
      <c r="A12" s="20" t="s">
        <v>3</v>
      </c>
      <c r="B12" s="9">
        <v>759077</v>
      </c>
      <c r="C12" s="9">
        <v>764562</v>
      </c>
      <c r="D12" s="4">
        <f t="shared" si="0"/>
        <v>7.1999999999999998E-3</v>
      </c>
      <c r="E12" s="16"/>
    </row>
    <row r="13" spans="1:45" ht="19.5" customHeight="1" x14ac:dyDescent="0.25">
      <c r="A13" s="21" t="s">
        <v>17</v>
      </c>
      <c r="B13" s="10">
        <v>22000</v>
      </c>
      <c r="C13" s="10">
        <v>22000</v>
      </c>
      <c r="D13" s="5">
        <f t="shared" si="0"/>
        <v>0</v>
      </c>
      <c r="E13" s="16"/>
    </row>
    <row r="14" spans="1:45" ht="19.5" customHeight="1" x14ac:dyDescent="0.25">
      <c r="A14" s="22" t="s">
        <v>18</v>
      </c>
      <c r="B14" s="9">
        <v>447367</v>
      </c>
      <c r="C14" s="9">
        <v>528728</v>
      </c>
      <c r="D14" s="6">
        <f>IF(B14&gt;0,ROUND((C14-B14)/B14,4),IF(C14&gt;0,1,0))</f>
        <v>0.18190000000000001</v>
      </c>
      <c r="E14" s="16"/>
    </row>
    <row r="15" spans="1:45" ht="19.5" customHeight="1" x14ac:dyDescent="0.25">
      <c r="A15" s="39" t="s">
        <v>4</v>
      </c>
      <c r="B15" s="40"/>
      <c r="C15" s="40"/>
      <c r="D15" s="41"/>
      <c r="E15" s="16"/>
    </row>
    <row r="16" spans="1:45" ht="19.5" customHeight="1" x14ac:dyDescent="0.25">
      <c r="A16" s="21" t="s">
        <v>5</v>
      </c>
      <c r="B16" s="10">
        <v>522704</v>
      </c>
      <c r="C16" s="10">
        <v>609541</v>
      </c>
      <c r="D16" s="5">
        <f t="shared" ref="D16:D25" si="1">IF(B16&gt;0,ROUND((C16-B16)/B16,4),IF(C16&gt;0,1,0))</f>
        <v>0.1661</v>
      </c>
      <c r="E16" s="16"/>
    </row>
    <row r="17" spans="1:5" ht="19.5" customHeight="1" x14ac:dyDescent="0.25">
      <c r="A17" s="23" t="s">
        <v>6</v>
      </c>
      <c r="B17" s="11">
        <v>351392</v>
      </c>
      <c r="C17" s="11">
        <v>382499</v>
      </c>
      <c r="D17" s="7">
        <f t="shared" si="1"/>
        <v>8.8499999999999995E-2</v>
      </c>
      <c r="E17" s="16"/>
    </row>
    <row r="18" spans="1:5" ht="19.5" customHeight="1" x14ac:dyDescent="0.25">
      <c r="A18" s="21" t="s">
        <v>7</v>
      </c>
      <c r="B18" s="10">
        <v>266505</v>
      </c>
      <c r="C18" s="10">
        <v>288018</v>
      </c>
      <c r="D18" s="5">
        <f t="shared" si="1"/>
        <v>8.0699999999999994E-2</v>
      </c>
      <c r="E18" s="16"/>
    </row>
    <row r="19" spans="1:5" ht="19.5" customHeight="1" x14ac:dyDescent="0.25">
      <c r="A19" s="23" t="s">
        <v>8</v>
      </c>
      <c r="B19" s="11">
        <v>0</v>
      </c>
      <c r="C19" s="11">
        <v>0</v>
      </c>
      <c r="D19" s="7">
        <f t="shared" si="1"/>
        <v>0</v>
      </c>
      <c r="E19" s="16"/>
    </row>
    <row r="20" spans="1:5" ht="19.5" customHeight="1" x14ac:dyDescent="0.25">
      <c r="A20" s="21" t="s">
        <v>9</v>
      </c>
      <c r="B20" s="10">
        <v>0</v>
      </c>
      <c r="C20" s="10">
        <v>0</v>
      </c>
      <c r="D20" s="5">
        <f t="shared" si="1"/>
        <v>0</v>
      </c>
      <c r="E20" s="16"/>
    </row>
    <row r="21" spans="1:5" ht="19.5" customHeight="1" x14ac:dyDescent="0.25">
      <c r="A21" s="23" t="s">
        <v>10</v>
      </c>
      <c r="B21" s="11">
        <v>0</v>
      </c>
      <c r="C21" s="11">
        <v>0</v>
      </c>
      <c r="D21" s="7">
        <f t="shared" si="1"/>
        <v>0</v>
      </c>
      <c r="E21" s="16"/>
    </row>
    <row r="22" spans="1:5" ht="19.5" customHeight="1" x14ac:dyDescent="0.25">
      <c r="A22" s="21" t="s">
        <v>11</v>
      </c>
      <c r="B22" s="10">
        <v>309963</v>
      </c>
      <c r="C22" s="10">
        <v>326002</v>
      </c>
      <c r="D22" s="5">
        <f t="shared" si="1"/>
        <v>5.1700000000000003E-2</v>
      </c>
      <c r="E22" s="16"/>
    </row>
    <row r="23" spans="1:5" ht="19.5" customHeight="1" x14ac:dyDescent="0.25">
      <c r="A23" s="23" t="s">
        <v>13</v>
      </c>
      <c r="B23" s="11">
        <v>0</v>
      </c>
      <c r="C23" s="11">
        <v>0</v>
      </c>
      <c r="D23" s="7">
        <f t="shared" si="1"/>
        <v>0</v>
      </c>
      <c r="E23" s="16"/>
    </row>
    <row r="24" spans="1:5" ht="19.5" customHeight="1" x14ac:dyDescent="0.25">
      <c r="A24" s="21" t="s">
        <v>12</v>
      </c>
      <c r="B24" s="10">
        <v>8500</v>
      </c>
      <c r="C24" s="10">
        <v>11198</v>
      </c>
      <c r="D24" s="5">
        <f t="shared" si="1"/>
        <v>0.31740000000000002</v>
      </c>
      <c r="E24" s="16"/>
    </row>
    <row r="25" spans="1:5" ht="19.5" customHeight="1" thickBot="1" x14ac:dyDescent="0.3">
      <c r="A25" s="24" t="s">
        <v>14</v>
      </c>
      <c r="B25" s="12">
        <f>236100+82500+14500+11500+75541+145000</f>
        <v>565141</v>
      </c>
      <c r="C25" s="12">
        <f>257500+86872+14500+11500+76515+145000+1</f>
        <v>591888</v>
      </c>
      <c r="D25" s="8">
        <f t="shared" si="1"/>
        <v>4.7300000000000002E-2</v>
      </c>
      <c r="E25" s="16"/>
    </row>
  </sheetData>
  <sheetProtection algorithmName="SHA-512" hashValue="PhdRnHYNM9COiw87KEVWIv5Mihi2g6rC3Rs+ETi1rodfI1FguiobmeROCOgQvYzq5mGqytw1LPgCgO991/DF6w==" saltValue="rXx47uTmfAFfuW6iJvrwJg==" spinCount="100000" sheet="1" selectLockedCells="1"/>
  <mergeCells count="5">
    <mergeCell ref="A4:D4"/>
    <mergeCell ref="A8:D8"/>
    <mergeCell ref="A6:D6"/>
    <mergeCell ref="A15:D15"/>
    <mergeCell ref="B2:D2"/>
  </mergeCells>
  <dataValidations xWindow="456" yWindow="519" count="18">
    <dataValidation type="whole" operator="greaterThanOrEqual" allowBlank="1" showInputMessage="1" showErrorMessage="1" prompt="Property taxes levied on an assessed valuation of real property and personal property, if applicable, by the city and county, including fiscal disparities" sqref="B10:C10" xr:uid="{5901B1D6-78D7-43A7-ACC3-84FBB1E4563F}">
      <formula1>0</formula1>
    </dataValidation>
    <dataValidation type="whole" operator="greaterThanOrEqual" allowBlank="1" showInputMessage="1" showErrorMessage="1" prompt="Levies made against certain properties to defray all or part of the costs of a specific improvement, such as new sewer and water mains, deemed to benefit primarily those properties" sqref="B11:C11" xr:uid="{55E6D047-4688-481B-B12A-025FED85B063}">
      <formula1>0</formula1>
    </dataValidation>
    <dataValidation type="whole" operator="greaterThanOrEqual" allowBlank="1" showInputMessage="1" showErrorMessage="1" prompt="Aid received from the state that has no restrictions on its use, including local government aid, county program aid, and market value credits" sqref="B12:C12" xr:uid="{7EF3BDBD-00D8-4BFF-A956-F094400EE9BE}">
      <formula1>0</formula1>
    </dataValidation>
    <dataValidation type="whole" operator="greaterThanOrEqual" allowBlank="1" showInputMessage="1" showErrorMessage="1" prompt="Revenues received for a specific purpose, such as streets and highways, fire relief, and flood control, including but not limited to police and fire state aid and out-of-home placement aid" sqref="B13:C13" xr:uid="{DF7694CE-9118-42A6-B2DE-96DEDCBEB059}">
      <formula1>0</formula1>
    </dataValidation>
    <dataValidation type="whole" operator="greaterThanOrEqual" allowBlank="1" showInputMessage="1" showErrorMessage="1" prompt="Revenues received for a specific purpose, such as streets and highways, fire relief, and flood control, including but not limited to police and fire state aid and out-of-home placement aid. " sqref="B14:C14" xr:uid="{FA37A9C3-A86D-4515-A871-FA0D252924F4}">
      <formula1>0</formula1>
    </dataValidation>
    <dataValidation type="whole" operator="greaterThanOrEqual" allowBlank="1" showInputMessage="1" showErrorMessage="1" prompt="Administration costs of city or county governments, including salaries of officials and maintenance of buildings" sqref="B16:C16" xr:uid="{6051A53C-BA63-401C-8D03-7831903885B1}">
      <formula1>0</formula1>
    </dataValidation>
    <dataValidation type="whole" operator="greaterThanOrEqual" allowBlank="1" showInputMessage="1" showErrorMessage="1" prompt="Costs related to the protection of persons and property, such as police, fire, ambulance services, building inspections, animal control, and flood control" sqref="B17:C17" xr:uid="{E60933F2-5E8C-4255-BA88-684CD3288FBB}">
      <formula1>0</formula1>
    </dataValidation>
    <dataValidation type="whole" operator="greaterThanOrEqual" allowBlank="1" showInputMessage="1" showErrorMessage="1" prompt="Costs associated with the maintenance and repair of local highways, streets, bridges, and street equipment, such as patching, seal coating, street lighting, street cleaning, and snow removal" sqref="B18:C18" xr:uid="{F3FDF27C-AF8E-431C-B2E0-AA9B9F39782F}">
      <formula1>0</formula1>
    </dataValidation>
    <dataValidation type="whole" operator="greaterThanOrEqual" allowBlank="1" showInputMessage="1" showErrorMessage="1" prompt="Costs of refuse collection and disposal, recycling, and weed and pest control" sqref="B19:C19" xr:uid="{15501532-A794-4C18-BE3C-9EA5DAF0FAD8}">
      <formula1>0</formula1>
    </dataValidation>
    <dataValidation type="whole" operator="greaterThanOrEqual" allowBlank="1" showInputMessage="1" showErrorMessage="1" prompt="Activities designed to provide public assistance and institutional care for individuals economically unable to provide for themselves" sqref="B20:C20" xr:uid="{411D81CA-70EC-4841-A510-9BDC6AD55CBC}">
      <formula1>0</formula1>
    </dataValidation>
    <dataValidation type="whole" operator="greaterThanOrEqual" allowBlank="1" showInputMessage="1" showErrorMessage="1" prompt="Costs of the maintenance of vital statistics, restaurant inspection, communicable disease control, and various health services and clinics" sqref="B21:C21" xr:uid="{792C38E0-5778-4BC0-95BB-AEF33F03C53C}">
      <formula1>0</formula1>
    </dataValidation>
    <dataValidation type="whole" operator="greaterThanOrEqual" allowBlank="1" showInputMessage="1" showErrorMessage="1" prompt="Costs of libraries, park maintenance, mowing, planting, removal of trees, festivals, bands, museums, community centers, cable television, baseball fields, and organized recreation activities" sqref="B22:C22" xr:uid="{BA70DE43-ACE3-4A08-BA07-E4BA7D0D7159}">
      <formula1>0</formula1>
    </dataValidation>
    <dataValidation type="whole" operator="greaterThanOrEqual" allowBlank="1" showInputMessage="1" showErrorMessage="1" prompt="The conservation and development of natural resources, including agricultural and forestry programs and services, weed inspection services, and soil and water conservation services" sqref="B23:C23" xr:uid="{EADD0571-03B0-43C4-89E7-F6DD34FD143F}">
      <formula1>0</formula1>
    </dataValidation>
    <dataValidation type="whole" operator="greaterThanOrEqual" allowBlank="1" showInputMessage="1" showErrorMessage="1" prompt="Costs for development/redevelopment in blighte-economically disadvantaged areas, includes low-interest loans, hazardous cleanup, substandard housing rehabilitation and other facilities, other assistance for housing/economic opportunity disadvantage areas" sqref="B24:C24" xr:uid="{67B54C8C-E2CB-4521-A637-6D4DAB16B643}">
      <formula1>0</formula1>
    </dataValidation>
    <dataValidation type="whole" operator="greaterThanOrEqual" allowBlank="1" showInputMessage="1" showErrorMessage="1" prompt="Costs not classified elsewhere, such as airport expenditures, cemeteries, unallocated insurance costs, unallocated pension costs, and public transportation costs" sqref="B25:C25" xr:uid="{CEC123F9-D44A-40C0-ABBD-7C70B61D46AB}">
      <formula1>0</formula1>
    </dataValidation>
    <dataValidation type="whole" operator="greaterThanOrEqual" allowBlank="1" showInputMessage="1" showErrorMessage="1" prompt="Levied amount for jusisdication" sqref="B7:C7" xr:uid="{3DBE6A2D-B9C8-4282-83CC-822602A28904}">
      <formula1>0</formula1>
    </dataValidation>
    <dataValidation type="textLength" operator="greaterThan" allowBlank="1" showInputMessage="1" showErrorMessage="1" sqref="B2:D3" xr:uid="{6576F960-B280-4926-B44D-F34DF71A0A85}">
      <formula1>1</formula1>
    </dataValidation>
    <dataValidation type="whole" operator="greaterThan" allowBlank="1" showInputMessage="1" showErrorMessage="1" sqref="B1" xr:uid="{7D139062-F975-4F03-94EE-812F44E39C82}">
      <formula1>0</formula1>
    </dataValidation>
  </dataValidations>
  <printOptions horizontalCentered="1"/>
  <pageMargins left="0.25" right="0.25" top="0.2" bottom="0.2" header="0.3" footer="0.3"/>
  <pageSetup scale="9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A0A1-E974-4930-B7EB-790D3950247B}">
  <dimension ref="A1:G16"/>
  <sheetViews>
    <sheetView workbookViewId="0">
      <selection activeCell="G12" sqref="G12"/>
    </sheetView>
  </sheetViews>
  <sheetFormatPr defaultRowHeight="15" x14ac:dyDescent="0.25"/>
  <cols>
    <col min="2" max="2" width="6.28515625" customWidth="1"/>
    <col min="3" max="3" width="5.7109375" customWidth="1"/>
    <col min="4" max="4" width="4.5703125" customWidth="1"/>
    <col min="5" max="5" width="36.42578125" customWidth="1"/>
    <col min="6" max="6" width="12.85546875" customWidth="1"/>
    <col min="7" max="7" width="12.42578125" customWidth="1"/>
  </cols>
  <sheetData>
    <row r="1" spans="1:7" x14ac:dyDescent="0.25">
      <c r="A1">
        <f>CityTown!B$3</f>
        <v>2022</v>
      </c>
      <c r="B1">
        <f>CityTown!D$3</f>
        <v>2023</v>
      </c>
      <c r="C1">
        <f>CityTown!B$1</f>
        <v>999</v>
      </c>
      <c r="D1" s="31">
        <v>1</v>
      </c>
      <c r="E1" t="str">
        <f>LEFT("Levy - "&amp;CityTown!B2,35)</f>
        <v>Levy - City of Madison</v>
      </c>
      <c r="F1">
        <f>CityTown!B7</f>
        <v>624761</v>
      </c>
      <c r="G1">
        <f>CityTown!C7</f>
        <v>722856</v>
      </c>
    </row>
    <row r="2" spans="1:7" x14ac:dyDescent="0.25">
      <c r="A2">
        <f>CityTown!B$3</f>
        <v>2022</v>
      </c>
      <c r="B2">
        <f>CityTown!D$3</f>
        <v>2023</v>
      </c>
      <c r="C2">
        <f>CityTown!B$1</f>
        <v>999</v>
      </c>
      <c r="D2" s="31">
        <v>2</v>
      </c>
      <c r="E2" t="str">
        <f>LEFT("Revenue "&amp;CityTown!A10,35)</f>
        <v>Revenue Property Taxes</v>
      </c>
      <c r="F2">
        <f>CityTown!B10</f>
        <v>624761</v>
      </c>
      <c r="G2">
        <f>CityTown!C10</f>
        <v>722856</v>
      </c>
    </row>
    <row r="3" spans="1:7" x14ac:dyDescent="0.25">
      <c r="A3">
        <f>CityTown!B$3</f>
        <v>2022</v>
      </c>
      <c r="B3">
        <f>CityTown!D$3</f>
        <v>2023</v>
      </c>
      <c r="C3">
        <f>CityTown!B$1</f>
        <v>999</v>
      </c>
      <c r="D3" s="31">
        <v>3</v>
      </c>
      <c r="E3" t="str">
        <f>LEFT("Revenue "&amp;CityTown!A11,35)</f>
        <v>Revenue Special Assessments</v>
      </c>
      <c r="F3">
        <f>CityTown!B11</f>
        <v>171000</v>
      </c>
      <c r="G3">
        <f>CityTown!C11</f>
        <v>171000</v>
      </c>
    </row>
    <row r="4" spans="1:7" x14ac:dyDescent="0.25">
      <c r="A4">
        <f>CityTown!B$3</f>
        <v>2022</v>
      </c>
      <c r="B4">
        <f>CityTown!D$3</f>
        <v>2023</v>
      </c>
      <c r="C4">
        <f>CityTown!B$1</f>
        <v>999</v>
      </c>
      <c r="D4" s="31">
        <v>4</v>
      </c>
      <c r="E4" t="str">
        <f>LEFT("Revenue "&amp;CityTown!A12,35)</f>
        <v>Revenue State General Purpose Aid</v>
      </c>
      <c r="F4">
        <f>CityTown!B12</f>
        <v>759077</v>
      </c>
      <c r="G4">
        <f>CityTown!C12</f>
        <v>764562</v>
      </c>
    </row>
    <row r="5" spans="1:7" x14ac:dyDescent="0.25">
      <c r="A5">
        <f>CityTown!B$3</f>
        <v>2022</v>
      </c>
      <c r="B5">
        <f>CityTown!D$3</f>
        <v>2023</v>
      </c>
      <c r="C5">
        <f>CityTown!B$1</f>
        <v>999</v>
      </c>
      <c r="D5" s="31">
        <v>5</v>
      </c>
      <c r="E5" t="str">
        <f>LEFT("Revenue "&amp;CityTown!A13,35)</f>
        <v>Revenue State Categorical Aid</v>
      </c>
      <c r="F5">
        <f>CityTown!B13</f>
        <v>22000</v>
      </c>
      <c r="G5">
        <f>CityTown!C13</f>
        <v>22000</v>
      </c>
    </row>
    <row r="6" spans="1:7" x14ac:dyDescent="0.25">
      <c r="A6">
        <f>CityTown!B$3</f>
        <v>2022</v>
      </c>
      <c r="B6">
        <f>CityTown!D$3</f>
        <v>2023</v>
      </c>
      <c r="C6">
        <f>CityTown!B$1</f>
        <v>999</v>
      </c>
      <c r="D6" s="31">
        <v>6</v>
      </c>
      <c r="E6" t="str">
        <f>LEFT("Revenue "&amp;CityTown!A14,35)</f>
        <v>Revenue All Other Revenues</v>
      </c>
      <c r="F6">
        <f>CityTown!B14</f>
        <v>447367</v>
      </c>
      <c r="G6">
        <f>CityTown!C14</f>
        <v>528728</v>
      </c>
    </row>
    <row r="7" spans="1:7" x14ac:dyDescent="0.25">
      <c r="A7">
        <f>CityTown!B$3</f>
        <v>2022</v>
      </c>
      <c r="B7">
        <f>CityTown!D$3</f>
        <v>2023</v>
      </c>
      <c r="C7">
        <f>CityTown!B$1</f>
        <v>999</v>
      </c>
      <c r="D7" s="31">
        <v>7</v>
      </c>
      <c r="E7" t="str">
        <f>LEFT("Expense "&amp;CityTown!A16,35)</f>
        <v>Expense General Government</v>
      </c>
      <c r="F7">
        <f>CityTown!B16</f>
        <v>522704</v>
      </c>
      <c r="G7">
        <f>CityTown!C16</f>
        <v>609541</v>
      </c>
    </row>
    <row r="8" spans="1:7" x14ac:dyDescent="0.25">
      <c r="A8">
        <f>CityTown!B$3</f>
        <v>2022</v>
      </c>
      <c r="B8">
        <f>CityTown!D$3</f>
        <v>2023</v>
      </c>
      <c r="C8">
        <f>CityTown!B$1</f>
        <v>999</v>
      </c>
      <c r="D8" s="31">
        <v>8</v>
      </c>
      <c r="E8" t="str">
        <f>LEFT("Expense "&amp;CityTown!A17,35)</f>
        <v>Expense Public Safety</v>
      </c>
      <c r="F8">
        <f>CityTown!B17</f>
        <v>351392</v>
      </c>
      <c r="G8">
        <f>CityTown!C17</f>
        <v>382499</v>
      </c>
    </row>
    <row r="9" spans="1:7" x14ac:dyDescent="0.25">
      <c r="A9">
        <f>CityTown!B$3</f>
        <v>2022</v>
      </c>
      <c r="B9">
        <f>CityTown!D$3</f>
        <v>2023</v>
      </c>
      <c r="C9">
        <f>CityTown!B$1</f>
        <v>999</v>
      </c>
      <c r="D9" s="31">
        <v>9</v>
      </c>
      <c r="E9" t="str">
        <f>LEFT("Expense "&amp;CityTown!A18,35)</f>
        <v>Expense Streets and Highways</v>
      </c>
      <c r="F9">
        <f>CityTown!B18</f>
        <v>266505</v>
      </c>
      <c r="G9">
        <f>CityTown!C18</f>
        <v>288018</v>
      </c>
    </row>
    <row r="10" spans="1:7" x14ac:dyDescent="0.25">
      <c r="A10">
        <f>CityTown!B$3</f>
        <v>2022</v>
      </c>
      <c r="B10">
        <f>CityTown!D$3</f>
        <v>2023</v>
      </c>
      <c r="C10">
        <f>CityTown!B$1</f>
        <v>999</v>
      </c>
      <c r="D10" s="31">
        <v>10</v>
      </c>
      <c r="E10" t="str">
        <f>LEFT("Expense "&amp;CityTown!A19,35)</f>
        <v>Expense Sanitation</v>
      </c>
      <c r="F10">
        <f>CityTown!B19</f>
        <v>0</v>
      </c>
      <c r="G10">
        <f>CityTown!C19</f>
        <v>0</v>
      </c>
    </row>
    <row r="11" spans="1:7" x14ac:dyDescent="0.25">
      <c r="A11">
        <f>CityTown!B$3</f>
        <v>2022</v>
      </c>
      <c r="B11">
        <f>CityTown!D$3</f>
        <v>2023</v>
      </c>
      <c r="C11">
        <f>CityTown!B$1</f>
        <v>999</v>
      </c>
      <c r="D11" s="31">
        <v>11</v>
      </c>
      <c r="E11" t="str">
        <f>LEFT("Expense "&amp;CityTown!A20,35)</f>
        <v>Expense Human Services</v>
      </c>
      <c r="F11">
        <f>CityTown!B20</f>
        <v>0</v>
      </c>
      <c r="G11">
        <f>CityTown!C20</f>
        <v>0</v>
      </c>
    </row>
    <row r="12" spans="1:7" x14ac:dyDescent="0.25">
      <c r="A12">
        <f>CityTown!B$3</f>
        <v>2022</v>
      </c>
      <c r="B12">
        <f>CityTown!D$3</f>
        <v>2023</v>
      </c>
      <c r="C12">
        <f>CityTown!B$1</f>
        <v>999</v>
      </c>
      <c r="D12" s="31">
        <v>12</v>
      </c>
      <c r="E12" t="str">
        <f>LEFT("Expense "&amp;CityTown!A21,35)</f>
        <v>Expense Health</v>
      </c>
      <c r="F12">
        <f>CityTown!B21</f>
        <v>0</v>
      </c>
      <c r="G12">
        <f>CityTown!C21</f>
        <v>0</v>
      </c>
    </row>
    <row r="13" spans="1:7" x14ac:dyDescent="0.25">
      <c r="A13">
        <f>CityTown!B$3</f>
        <v>2022</v>
      </c>
      <c r="B13">
        <f>CityTown!D$3</f>
        <v>2023</v>
      </c>
      <c r="C13">
        <f>CityTown!B$1</f>
        <v>999</v>
      </c>
      <c r="D13" s="31">
        <v>13</v>
      </c>
      <c r="E13" t="str">
        <f>LEFT("Expense "&amp;CityTown!A22,35)</f>
        <v>Expense Culture and Recreation</v>
      </c>
      <c r="F13">
        <f>CityTown!B22</f>
        <v>309963</v>
      </c>
      <c r="G13">
        <f>CityTown!C22</f>
        <v>326002</v>
      </c>
    </row>
    <row r="14" spans="1:7" x14ac:dyDescent="0.25">
      <c r="A14">
        <f>CityTown!B$3</f>
        <v>2022</v>
      </c>
      <c r="B14">
        <f>CityTown!D$3</f>
        <v>2023</v>
      </c>
      <c r="C14">
        <f>CityTown!B$1</f>
        <v>999</v>
      </c>
      <c r="D14" s="31">
        <v>14</v>
      </c>
      <c r="E14" t="str">
        <f>LEFT("Expense "&amp;CityTown!A23,35)</f>
        <v>Expense Conservation of Nat'l Res</v>
      </c>
      <c r="F14">
        <f>CityTown!B23</f>
        <v>0</v>
      </c>
      <c r="G14">
        <f>CityTown!C23</f>
        <v>0</v>
      </c>
    </row>
    <row r="15" spans="1:7" x14ac:dyDescent="0.25">
      <c r="A15">
        <f>CityTown!B$3</f>
        <v>2022</v>
      </c>
      <c r="B15">
        <f>CityTown!D$3</f>
        <v>2023</v>
      </c>
      <c r="C15">
        <f>CityTown!B$1</f>
        <v>999</v>
      </c>
      <c r="D15" s="31">
        <v>15</v>
      </c>
      <c r="E15" t="str">
        <f>LEFT("Expense "&amp;CityTown!A24,35)</f>
        <v>Expense Economic Dev &amp; Housing</v>
      </c>
      <c r="F15">
        <f>CityTown!B24</f>
        <v>8500</v>
      </c>
      <c r="G15">
        <f>CityTown!C24</f>
        <v>11198</v>
      </c>
    </row>
    <row r="16" spans="1:7" x14ac:dyDescent="0.25">
      <c r="A16">
        <f>CityTown!B$3</f>
        <v>2022</v>
      </c>
      <c r="B16">
        <f>CityTown!D$3</f>
        <v>2023</v>
      </c>
      <c r="C16">
        <f>CityTown!B$1</f>
        <v>999</v>
      </c>
      <c r="D16" s="31">
        <v>16</v>
      </c>
      <c r="E16" t="str">
        <f>LEFT("Expense "&amp;CityTown!A25,35)</f>
        <v>Expense All Other Current Exp</v>
      </c>
      <c r="F16">
        <f>CityTown!B25</f>
        <v>565141</v>
      </c>
      <c r="G16">
        <f>CityTown!C25</f>
        <v>591888</v>
      </c>
    </row>
  </sheetData>
  <sheetProtection algorithmName="SHA-512" hashValue="9L/xmyu8aDh5CtTZZ65goI9C/6+rsNVyp+ZXgbQ9LIDlCXtAGp/mUyldtlidXQYt3auCOE7XYiZn7WqG1m25FQ==" saltValue="sk5Zj6eqrI4w0YPtERhEeg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CityTown</vt:lpstr>
      <vt:lpstr>Data</vt:lpstr>
      <vt:lpstr>CityTown!Print_Area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Helm</dc:creator>
  <cp:lastModifiedBy>Angie Djonne</cp:lastModifiedBy>
  <cp:lastPrinted>2022-04-24T12:48:06Z</cp:lastPrinted>
  <dcterms:created xsi:type="dcterms:W3CDTF">2022-01-06T16:22:00Z</dcterms:created>
  <dcterms:modified xsi:type="dcterms:W3CDTF">2022-10-27T16:27:34Z</dcterms:modified>
</cp:coreProperties>
</file>